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Камея\Реклама и прайсы\"/>
    </mc:Choice>
  </mc:AlternateContent>
  <bookViews>
    <workbookView xWindow="-45" yWindow="-60" windowWidth="9690" windowHeight="6585"/>
  </bookViews>
  <sheets>
    <sheet name="Sheet1" sheetId="1" r:id="rId1"/>
  </sheets>
  <definedNames>
    <definedName name="_xlnm.Print_Area" localSheetId="0">Sheet1!$A$1:$E$63</definedName>
  </definedNames>
  <calcPr calcId="162913" refMode="R1C1"/>
</workbook>
</file>

<file path=xl/calcChain.xml><?xml version="1.0" encoding="utf-8"?>
<calcChain xmlns="http://schemas.openxmlformats.org/spreadsheetml/2006/main">
  <c r="C27" i="1" l="1"/>
  <c r="C39" i="1"/>
  <c r="C28" i="1" l="1"/>
  <c r="C43" i="1" l="1"/>
  <c r="C45" i="1" l="1"/>
  <c r="D45" i="1" s="1"/>
  <c r="C44" i="1"/>
  <c r="E44" i="1" s="1"/>
  <c r="C32" i="1"/>
  <c r="E39" i="1"/>
  <c r="E45" i="1"/>
  <c r="A39" i="1"/>
  <c r="A40" i="1" s="1"/>
  <c r="A41" i="1" s="1"/>
  <c r="C20" i="1"/>
  <c r="D39" i="1" l="1"/>
  <c r="C40" i="1"/>
  <c r="E43" i="1"/>
  <c r="C41" i="1"/>
  <c r="D44" i="1"/>
  <c r="E27" i="1"/>
  <c r="D27" i="1"/>
  <c r="C33" i="1"/>
  <c r="E33" i="1" s="1"/>
  <c r="D32" i="1"/>
  <c r="C31" i="1"/>
  <c r="E31" i="1" s="1"/>
  <c r="C29" i="1"/>
  <c r="E29" i="1" s="1"/>
  <c r="A27" i="1"/>
  <c r="A28" i="1" s="1"/>
  <c r="A29" i="1" s="1"/>
  <c r="E41" i="1" l="1"/>
  <c r="D41" i="1"/>
  <c r="D40" i="1"/>
  <c r="C42" i="1"/>
  <c r="E40" i="1"/>
  <c r="E28" i="1"/>
  <c r="C30" i="1"/>
  <c r="E30" i="1" s="1"/>
  <c r="D43" i="1"/>
  <c r="C36" i="1"/>
  <c r="E32" i="1"/>
  <c r="D33" i="1"/>
  <c r="D31" i="1"/>
  <c r="D29" i="1"/>
  <c r="D28" i="1"/>
  <c r="C24" i="1"/>
  <c r="C25" i="1" s="1"/>
  <c r="C16" i="1"/>
  <c r="C19" i="1" s="1"/>
  <c r="E19" i="1" s="1"/>
  <c r="E20" i="1"/>
  <c r="C21" i="1"/>
  <c r="D21" i="1" s="1"/>
  <c r="C17" i="1"/>
  <c r="E17" i="1" s="1"/>
  <c r="A13" i="1"/>
  <c r="A15" i="1" s="1"/>
  <c r="A16" i="1" s="1"/>
  <c r="A17" i="1" s="1"/>
  <c r="D15" i="1"/>
  <c r="E15" i="1"/>
  <c r="D42" i="1" l="1"/>
  <c r="E42" i="1"/>
  <c r="D30" i="1"/>
  <c r="E36" i="1"/>
  <c r="C37" i="1"/>
  <c r="D36" i="1"/>
  <c r="D16" i="1"/>
  <c r="C18" i="1"/>
  <c r="E18" i="1" s="1"/>
  <c r="E25" i="1"/>
  <c r="D25" i="1"/>
  <c r="E24" i="1"/>
  <c r="D24" i="1"/>
  <c r="D20" i="1"/>
  <c r="D17" i="1"/>
  <c r="E21" i="1"/>
  <c r="E16" i="1"/>
  <c r="C12" i="1"/>
  <c r="C13" i="1" s="1"/>
  <c r="D19" i="1"/>
  <c r="D18" i="1" l="1"/>
  <c r="E37" i="1"/>
  <c r="D37" i="1"/>
  <c r="D12" i="1"/>
  <c r="E12" i="1"/>
  <c r="D13" i="1" l="1"/>
  <c r="E13" i="1"/>
</calcChain>
</file>

<file path=xl/sharedStrings.xml><?xml version="1.0" encoding="utf-8"?>
<sst xmlns="http://schemas.openxmlformats.org/spreadsheetml/2006/main" count="69" uniqueCount="50">
  <si>
    <t>Наименование</t>
  </si>
  <si>
    <t>1-й</t>
  </si>
  <si>
    <t>2-й</t>
  </si>
  <si>
    <t>Следующие</t>
  </si>
  <si>
    <t>тыс. руб.</t>
  </si>
  <si>
    <r>
      <t>Базовый (</t>
    </r>
    <r>
      <rPr>
        <b/>
        <i/>
        <sz val="11"/>
        <rFont val="Times New Roman"/>
        <family val="1"/>
        <charset val="204"/>
      </rPr>
      <t>обязательный</t>
    </r>
    <r>
      <rPr>
        <sz val="11"/>
        <rFont val="Times New Roman"/>
        <family val="1"/>
        <charset val="204"/>
      </rPr>
      <t>)</t>
    </r>
  </si>
  <si>
    <t>Координатно-штамповочный</t>
  </si>
  <si>
    <t>Оптимальный раскрой</t>
  </si>
  <si>
    <t>Учебный курс "Продвинутый пользователь" (40 акад. часов)</t>
  </si>
  <si>
    <t>Фрезерный</t>
  </si>
  <si>
    <t>Токарный</t>
  </si>
  <si>
    <t>Постпроцессирование через Интернет</t>
  </si>
  <si>
    <t>Постпроцессоры</t>
  </si>
  <si>
    <r>
      <t xml:space="preserve">Электронное считывающее и записывающее устройств </t>
    </r>
    <r>
      <rPr>
        <b/>
        <sz val="11"/>
        <rFont val="Times New Roman"/>
        <family val="1"/>
        <charset val="204"/>
      </rPr>
      <t>ЭСЗУ-К5+</t>
    </r>
  </si>
  <si>
    <t>Токарный+фрезерный, локальная лицензия</t>
  </si>
  <si>
    <t>Токарный+фрезерный, сетевая лицензия</t>
  </si>
  <si>
    <t>67.6</t>
  </si>
  <si>
    <t>Ток.-фрезерный</t>
  </si>
  <si>
    <t>Токарно-фрезерный+токарный+фрезерный</t>
  </si>
  <si>
    <t xml:space="preserve">            </t>
  </si>
  <si>
    <t>mp.kameya@mail.ru   tigras@tigras.ru</t>
  </si>
  <si>
    <t>tigras.ru</t>
  </si>
  <si>
    <r>
      <t xml:space="preserve">Система ввода-вывода на периферийные устройства по RS-232 </t>
    </r>
    <r>
      <rPr>
        <b/>
        <sz val="11"/>
        <rFont val="Times New Roman"/>
        <family val="1"/>
        <charset val="204"/>
      </rPr>
      <t>RS-SUP</t>
    </r>
  </si>
  <si>
    <r>
      <t xml:space="preserve">Система группового программного управления по RS-232 </t>
    </r>
    <r>
      <rPr>
        <b/>
        <sz val="11"/>
        <rFont val="Times New Roman"/>
        <family val="1"/>
        <charset val="204"/>
      </rPr>
      <t>ГПУ-RS</t>
    </r>
  </si>
  <si>
    <t>+7 926 99-111-97  Лихтинов Игорь</t>
  </si>
  <si>
    <t>Модули</t>
  </si>
  <si>
    <t>Комплекты модулей стандартных версий</t>
  </si>
  <si>
    <t>ПОСТПРОЦЕССОРЫ</t>
  </si>
  <si>
    <t>УСЛУГИ</t>
  </si>
  <si>
    <t>NCMANAGER</t>
  </si>
  <si>
    <r>
      <t xml:space="preserve">Процессор перфоленточной станции </t>
    </r>
    <r>
      <rPr>
        <b/>
        <sz val="11"/>
        <rFont val="Times New Roman"/>
        <family val="1"/>
        <charset val="204"/>
      </rPr>
      <t>ПЛС-К</t>
    </r>
  </si>
  <si>
    <r>
      <rPr>
        <b/>
        <sz val="11"/>
        <rFont val="Times New Roman"/>
        <family val="1"/>
        <charset val="204"/>
      </rPr>
      <t>Станочная сеть</t>
    </r>
    <r>
      <rPr>
        <sz val="11"/>
        <rFont val="Times New Roman"/>
        <family val="1"/>
        <charset val="204"/>
      </rPr>
      <t>, на один станок</t>
    </r>
  </si>
  <si>
    <t>Номер комплекта</t>
  </si>
  <si>
    <r>
      <rPr>
        <b/>
        <sz val="14"/>
        <rFont val="Times New Roman"/>
        <family val="1"/>
        <charset val="204"/>
      </rPr>
      <t xml:space="preserve">ПЕРЕДАЧА ПРОГРАММ НА СТАНКИ </t>
    </r>
    <r>
      <rPr>
        <b/>
        <sz val="11"/>
        <rFont val="Times New Roman"/>
        <family val="1"/>
        <charset val="204"/>
      </rPr>
      <t>(ориентировочно,  звоните)</t>
    </r>
  </si>
  <si>
    <t>1,0 за 10 УП</t>
  </si>
  <si>
    <r>
      <t xml:space="preserve">ТИГРАС-5  </t>
    </r>
    <r>
      <rPr>
        <b/>
        <sz val="11"/>
        <rFont val="Times New Roman"/>
        <family val="1"/>
        <charset val="204"/>
      </rPr>
      <t>(для новых пользователей Тиграса)</t>
    </r>
  </si>
  <si>
    <r>
      <t xml:space="preserve">ТИГРАС-4  </t>
    </r>
    <r>
      <rPr>
        <b/>
        <sz val="11"/>
        <rFont val="Times New Roman"/>
        <family val="1"/>
        <charset val="204"/>
      </rPr>
      <t>(для покупателей Тиграса-5 бесплатно)</t>
    </r>
  </si>
  <si>
    <r>
      <t xml:space="preserve">ТИГРАС-5  </t>
    </r>
    <r>
      <rPr>
        <b/>
        <sz val="11"/>
        <rFont val="Times New Roman"/>
        <family val="1"/>
        <charset val="204"/>
      </rPr>
      <t>(для пользователей Тиграса любых версий)</t>
    </r>
  </si>
  <si>
    <t>Типовые комплекты с учётом скидки при заказе с Тиграсом; по прочим звоните</t>
  </si>
  <si>
    <t>Стандартный (модули 3-7)</t>
  </si>
  <si>
    <t>Стандартный (модули 23-27)</t>
  </si>
  <si>
    <t>Стандартный (модули 13-17)</t>
  </si>
  <si>
    <t>Электроэрозионный 5D и прочие 2D</t>
  </si>
  <si>
    <t>Фрезерный 3D</t>
  </si>
  <si>
    <t>Полный (модули 13-19)</t>
  </si>
  <si>
    <t>Полный (модули 3-9)</t>
  </si>
  <si>
    <t>Полный (модули 23-29)</t>
  </si>
  <si>
    <t xml:space="preserve">       ПРЕЙСКУРАНТ от 01.09.2020</t>
  </si>
  <si>
    <t>За каждую управляемую координату (кроме п. 41)</t>
  </si>
  <si>
    <t>За каждую управляемую координату - при обновлении Тиграса-4 на Тиграс-5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</si>
</sst>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#,##0.000"/>
    <numFmt numFmtId="167" formatCode="#,##0.0"/>
  </numFmts>
  <fonts count="1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6"/>
      <color rgb="FF9900CC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6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rgb="FF9900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167" fontId="2" fillId="0" borderId="11" xfId="0" applyNumberFormat="1" applyFont="1" applyBorder="1" applyAlignment="1" applyProtection="1">
      <alignment horizontal="center" vertical="justify"/>
      <protection hidden="1"/>
    </xf>
    <xf numFmtId="167" fontId="2" fillId="0" borderId="15" xfId="0" applyNumberFormat="1" applyFont="1" applyBorder="1" applyAlignment="1" applyProtection="1">
      <alignment horizontal="center" vertical="justify"/>
      <protection hidden="1"/>
    </xf>
    <xf numFmtId="167" fontId="2" fillId="0" borderId="14" xfId="0" applyNumberFormat="1" applyFont="1" applyBorder="1" applyAlignment="1" applyProtection="1">
      <alignment horizontal="center" vertical="justify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64" fontId="7" fillId="0" borderId="22" xfId="3" applyNumberFormat="1" applyFont="1" applyFill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horizontal="right" vertical="center"/>
      <protection hidden="1"/>
    </xf>
    <xf numFmtId="167" fontId="2" fillId="0" borderId="11" xfId="0" applyNumberFormat="1" applyFont="1" applyBorder="1" applyAlignment="1" applyProtection="1">
      <alignment horizontal="center" vertical="justify" wrapText="1"/>
      <protection hidden="1"/>
    </xf>
    <xf numFmtId="167" fontId="2" fillId="0" borderId="12" xfId="0" applyNumberFormat="1" applyFont="1" applyBorder="1" applyAlignment="1" applyProtection="1">
      <alignment horizontal="center" vertical="justify"/>
      <protection hidden="1"/>
    </xf>
    <xf numFmtId="167" fontId="2" fillId="0" borderId="15" xfId="0" applyNumberFormat="1" applyFont="1" applyBorder="1" applyAlignment="1" applyProtection="1">
      <alignment horizontal="center" vertical="justify" wrapText="1"/>
      <protection hidden="1"/>
    </xf>
    <xf numFmtId="167" fontId="2" fillId="0" borderId="16" xfId="0" applyNumberFormat="1" applyFont="1" applyBorder="1" applyAlignment="1" applyProtection="1">
      <alignment horizontal="center" vertical="justify"/>
      <protection hidden="1"/>
    </xf>
    <xf numFmtId="167" fontId="2" fillId="0" borderId="13" xfId="0" applyNumberFormat="1" applyFont="1" applyBorder="1" applyAlignment="1" applyProtection="1">
      <alignment horizontal="center" vertical="justify"/>
      <protection hidden="1"/>
    </xf>
    <xf numFmtId="167" fontId="2" fillId="0" borderId="0" xfId="0" applyNumberFormat="1" applyFont="1" applyBorder="1" applyAlignment="1" applyProtection="1">
      <alignment horizontal="center" vertical="justify"/>
      <protection hidden="1"/>
    </xf>
    <xf numFmtId="167" fontId="2" fillId="0" borderId="20" xfId="0" applyNumberFormat="1" applyFont="1" applyBorder="1" applyAlignment="1" applyProtection="1">
      <alignment horizontal="center" vertical="justify"/>
      <protection hidden="1"/>
    </xf>
    <xf numFmtId="167" fontId="2" fillId="0" borderId="19" xfId="0" applyNumberFormat="1" applyFont="1" applyBorder="1" applyAlignment="1" applyProtection="1">
      <alignment horizontal="center" vertical="justify"/>
      <protection hidden="1"/>
    </xf>
    <xf numFmtId="167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/>
    </xf>
    <xf numFmtId="49" fontId="2" fillId="0" borderId="23" xfId="0" applyNumberFormat="1" applyFont="1" applyBorder="1" applyAlignment="1" applyProtection="1"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3" fontId="2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167" fontId="2" fillId="4" borderId="9" xfId="0" applyNumberFormat="1" applyFont="1" applyFill="1" applyBorder="1" applyAlignment="1" applyProtection="1">
      <alignment horizontal="center" vertical="justify"/>
      <protection hidden="1"/>
    </xf>
    <xf numFmtId="0" fontId="12" fillId="4" borderId="10" xfId="0" applyFont="1" applyFill="1" applyBorder="1" applyAlignment="1" applyProtection="1">
      <alignment vertical="center" wrapText="1"/>
      <protection hidden="1"/>
    </xf>
    <xf numFmtId="167" fontId="2" fillId="4" borderId="10" xfId="0" applyNumberFormat="1" applyFont="1" applyFill="1" applyBorder="1" applyAlignment="1" applyProtection="1">
      <alignment horizontal="center" vertical="justify"/>
      <protection hidden="1"/>
    </xf>
    <xf numFmtId="3" fontId="2" fillId="4" borderId="10" xfId="0" applyNumberFormat="1" applyFont="1" applyFill="1" applyBorder="1" applyAlignment="1" applyProtection="1">
      <alignment horizontal="center" vertical="justify"/>
      <protection hidden="1"/>
    </xf>
    <xf numFmtId="3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49" fontId="3" fillId="4" borderId="10" xfId="0" applyNumberFormat="1" applyFont="1" applyFill="1" applyBorder="1" applyAlignment="1" applyProtection="1">
      <alignment vertical="center" wrapText="1"/>
      <protection hidden="1"/>
    </xf>
    <xf numFmtId="3" fontId="3" fillId="3" borderId="25" xfId="0" applyNumberFormat="1" applyFont="1" applyFill="1" applyBorder="1" applyAlignment="1" applyProtection="1">
      <alignment horizontal="left" vertical="center"/>
      <protection hidden="1"/>
    </xf>
    <xf numFmtId="3" fontId="2" fillId="3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49" fontId="12" fillId="4" borderId="10" xfId="0" applyNumberFormat="1" applyFont="1" applyFill="1" applyBorder="1" applyAlignment="1" applyProtection="1">
      <alignment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justify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3" fontId="2" fillId="3" borderId="20" xfId="0" applyNumberFormat="1" applyFont="1" applyFill="1" applyBorder="1" applyAlignment="1" applyProtection="1">
      <alignment horizontal="center" vertical="center"/>
      <protection hidden="1"/>
    </xf>
    <xf numFmtId="167" fontId="2" fillId="4" borderId="16" xfId="0" applyNumberFormat="1" applyFont="1" applyFill="1" applyBorder="1" applyAlignment="1" applyProtection="1">
      <alignment horizontal="center" vertical="justify"/>
      <protection hidden="1"/>
    </xf>
    <xf numFmtId="3" fontId="2" fillId="4" borderId="20" xfId="0" applyNumberFormat="1" applyFont="1" applyFill="1" applyBorder="1" applyAlignment="1" applyProtection="1">
      <alignment horizontal="right" vertical="justify"/>
      <protection hidden="1"/>
    </xf>
    <xf numFmtId="3" fontId="2" fillId="4" borderId="20" xfId="0" applyNumberFormat="1" applyFont="1" applyFill="1" applyBorder="1" applyAlignment="1" applyProtection="1">
      <alignment horizontal="center" vertical="justify"/>
      <protection hidden="1"/>
    </xf>
    <xf numFmtId="167" fontId="2" fillId="4" borderId="20" xfId="0" applyNumberFormat="1" applyFont="1" applyFill="1" applyBorder="1" applyAlignment="1" applyProtection="1">
      <alignment horizontal="center" vertical="center"/>
      <protection hidden="1"/>
    </xf>
    <xf numFmtId="3" fontId="2" fillId="3" borderId="12" xfId="0" applyNumberFormat="1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left" vertical="center"/>
      <protection hidden="1"/>
    </xf>
    <xf numFmtId="0" fontId="4" fillId="4" borderId="25" xfId="0" applyFont="1" applyFill="1" applyBorder="1" applyAlignment="1" applyProtection="1">
      <alignment horizontal="left" vertical="center"/>
      <protection hidden="1"/>
    </xf>
    <xf numFmtId="3" fontId="2" fillId="4" borderId="25" xfId="0" applyNumberFormat="1" applyFont="1" applyFill="1" applyBorder="1" applyAlignment="1" applyProtection="1">
      <alignment horizontal="left" vertical="center"/>
      <protection hidden="1"/>
    </xf>
    <xf numFmtId="3" fontId="2" fillId="4" borderId="12" xfId="0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12" fillId="4" borderId="10" xfId="0" applyFont="1" applyFill="1" applyBorder="1" applyAlignment="1" applyProtection="1">
      <alignment vertical="center"/>
      <protection hidden="1"/>
    </xf>
    <xf numFmtId="165" fontId="2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13" fillId="0" borderId="0" xfId="1" applyFont="1" applyAlignment="1" applyProtection="1">
      <protection hidden="1"/>
    </xf>
    <xf numFmtId="166" fontId="2" fillId="4" borderId="25" xfId="0" applyNumberFormat="1" applyFont="1" applyFill="1" applyBorder="1" applyAlignment="1" applyProtection="1">
      <alignment horizontal="right" vertical="justify"/>
      <protection hidden="1"/>
    </xf>
    <xf numFmtId="3" fontId="2" fillId="4" borderId="25" xfId="0" applyNumberFormat="1" applyFont="1" applyFill="1" applyBorder="1" applyAlignment="1" applyProtection="1">
      <alignment horizontal="right" vertical="justify"/>
      <protection hidden="1"/>
    </xf>
    <xf numFmtId="3" fontId="2" fillId="0" borderId="0" xfId="0" applyNumberFormat="1" applyFont="1" applyBorder="1" applyAlignment="1" applyProtection="1">
      <alignment horizontal="center" vertical="justify"/>
      <protection hidden="1"/>
    </xf>
    <xf numFmtId="3" fontId="2" fillId="0" borderId="20" xfId="0" applyNumberFormat="1" applyFont="1" applyBorder="1" applyAlignment="1" applyProtection="1">
      <alignment horizontal="center" vertical="justify"/>
      <protection hidden="1"/>
    </xf>
    <xf numFmtId="167" fontId="2" fillId="0" borderId="10" xfId="0" applyNumberFormat="1" applyFont="1" applyBorder="1" applyAlignment="1" applyProtection="1">
      <alignment horizontal="center" vertical="justify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65" fontId="2" fillId="0" borderId="24" xfId="0" applyNumberFormat="1" applyFont="1" applyBorder="1" applyAlignment="1" applyProtection="1">
      <alignment horizontal="center" vertical="justify"/>
      <protection hidden="1"/>
    </xf>
    <xf numFmtId="165" fontId="2" fillId="0" borderId="9" xfId="0" applyNumberFormat="1" applyFont="1" applyBorder="1" applyAlignment="1" applyProtection="1">
      <alignment horizontal="center" vertical="justify"/>
      <protection hidden="1"/>
    </xf>
    <xf numFmtId="165" fontId="2" fillId="0" borderId="16" xfId="0" applyNumberFormat="1" applyFont="1" applyBorder="1" applyAlignment="1" applyProtection="1">
      <alignment horizontal="center" vertical="justify"/>
      <protection hidden="1"/>
    </xf>
    <xf numFmtId="0" fontId="8" fillId="0" borderId="0" xfId="0" applyFont="1" applyAlignment="1" applyProtection="1">
      <alignment wrapText="1"/>
      <protection hidden="1"/>
    </xf>
    <xf numFmtId="0" fontId="2" fillId="0" borderId="21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>
      <alignment vertical="center" wrapText="1"/>
      <protection hidden="1"/>
    </xf>
    <xf numFmtId="49" fontId="2" fillId="0" borderId="21" xfId="0" applyNumberFormat="1" applyFont="1" applyBorder="1" applyAlignment="1" applyProtection="1">
      <alignment vertical="center" wrapText="1"/>
      <protection hidden="1"/>
    </xf>
    <xf numFmtId="49" fontId="2" fillId="0" borderId="10" xfId="0" applyNumberFormat="1" applyFont="1" applyBorder="1" applyAlignment="1" applyProtection="1">
      <alignment vertical="center" wrapText="1"/>
      <protection hidden="1"/>
    </xf>
    <xf numFmtId="49" fontId="2" fillId="0" borderId="20" xfId="0" applyNumberFormat="1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8" xfId="0" applyFont="1" applyBorder="1" applyAlignment="1"/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/>
    <xf numFmtId="0" fontId="2" fillId="0" borderId="9" xfId="0" applyFont="1" applyBorder="1" applyAlignment="1"/>
    <xf numFmtId="0" fontId="2" fillId="0" borderId="16" xfId="0" applyFont="1" applyBorder="1" applyAlignment="1"/>
    <xf numFmtId="165" fontId="2" fillId="0" borderId="1" xfId="0" applyNumberFormat="1" applyFont="1" applyBorder="1" applyAlignment="1" applyProtection="1">
      <alignment horizontal="center" vertical="justify"/>
      <protection hidden="1"/>
    </xf>
    <xf numFmtId="165" fontId="2" fillId="0" borderId="2" xfId="0" applyNumberFormat="1" applyFont="1" applyBorder="1" applyAlignment="1" applyProtection="1">
      <alignment horizontal="center" vertical="justify"/>
      <protection hidden="1"/>
    </xf>
    <xf numFmtId="165" fontId="2" fillId="0" borderId="26" xfId="0" applyNumberFormat="1" applyFont="1" applyBorder="1" applyAlignment="1" applyProtection="1">
      <alignment horizontal="center" vertical="justify"/>
      <protection hidden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00"/>
      <color rgb="FFE6D6F2"/>
      <color rgb="FFDCC4EE"/>
      <color rgb="FFF1E8F8"/>
      <color rgb="FFC7A1E3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&#1050;&#1072;&#1084;&#1077;&#1103;\&#1043;&#1088;&#1072;&#1092;&#1080;&#1095;&#1077;&#1089;&#1082;&#1080;&#1077;%20&#1088;&#1077;&#1082;&#1074;&#1080;&#1079;&#1080;&#1090;&#1099;\&#1041;&#1088;&#1080;&#1083;&#1083;&#1080;&#1072;&#1085;&#1090;%20&#1085;&#1072;%20&#1073;&#1083;&#1072;&#1085;&#1082;%20&#1087;&#1080;&#1089;&#1100;&#1084;&#1072;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664208</xdr:colOff>
      <xdr:row>0</xdr:row>
      <xdr:rowOff>0</xdr:rowOff>
    </xdr:from>
    <xdr:to>
      <xdr:col>4</xdr:col>
      <xdr:colOff>972908</xdr:colOff>
      <xdr:row>5</xdr:row>
      <xdr:rowOff>64881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4648833" y="0"/>
          <a:ext cx="1292950" cy="127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zoomScale="145" zoomScaleNormal="145" workbookViewId="0"/>
  </sheetViews>
  <sheetFormatPr defaultColWidth="8.85546875" defaultRowHeight="15" x14ac:dyDescent="0.25"/>
  <cols>
    <col min="1" max="1" width="3.28515625" style="1" customWidth="1"/>
    <col min="2" max="2" width="41.7109375" style="1" customWidth="1"/>
    <col min="3" max="5" width="14.7109375" style="1" customWidth="1"/>
    <col min="6" max="16384" width="8.85546875" style="2"/>
  </cols>
  <sheetData>
    <row r="1" spans="1:5" s="4" customFormat="1" ht="32.25" customHeight="1" thickBot="1" x14ac:dyDescent="0.3">
      <c r="B1" s="34" t="s">
        <v>24</v>
      </c>
      <c r="C1" s="35" t="s">
        <v>21</v>
      </c>
    </row>
    <row r="2" spans="1:5" s="4" customFormat="1" ht="16.5" customHeight="1" thickTop="1" x14ac:dyDescent="0.25">
      <c r="B2" s="4" t="s">
        <v>20</v>
      </c>
      <c r="C2" s="36"/>
    </row>
    <row r="3" spans="1:5" s="4" customFormat="1" ht="16.5" customHeight="1" x14ac:dyDescent="0.25">
      <c r="B3" s="4" t="s">
        <v>19</v>
      </c>
    </row>
    <row r="4" spans="1:5" s="4" customFormat="1" ht="15.75" customHeight="1" x14ac:dyDescent="0.35">
      <c r="B4" s="93"/>
    </row>
    <row r="5" spans="1:5" ht="14.25" customHeight="1" x14ac:dyDescent="0.25">
      <c r="A5" s="18"/>
    </row>
    <row r="6" spans="1:5" ht="17.25" customHeight="1" x14ac:dyDescent="0.25">
      <c r="B6" s="17" t="s">
        <v>47</v>
      </c>
      <c r="D6" s="16"/>
    </row>
    <row r="7" spans="1:5" ht="13.5" customHeight="1" thickBot="1" x14ac:dyDescent="0.3">
      <c r="B7" s="19"/>
      <c r="C7" s="20"/>
      <c r="D7" s="21">
        <v>0.8</v>
      </c>
      <c r="E7" s="22" t="s">
        <v>4</v>
      </c>
    </row>
    <row r="8" spans="1:5" s="47" customFormat="1" ht="20.100000000000001" customHeight="1" x14ac:dyDescent="0.25">
      <c r="A8" s="102" t="s">
        <v>0</v>
      </c>
      <c r="B8" s="103"/>
      <c r="C8" s="99" t="s">
        <v>32</v>
      </c>
      <c r="D8" s="100"/>
      <c r="E8" s="101"/>
    </row>
    <row r="9" spans="1:5" s="47" customFormat="1" ht="20.100000000000001" customHeight="1" thickBot="1" x14ac:dyDescent="0.3">
      <c r="A9" s="104"/>
      <c r="B9" s="105"/>
      <c r="C9" s="43" t="s">
        <v>1</v>
      </c>
      <c r="D9" s="44" t="s">
        <v>2</v>
      </c>
      <c r="E9" s="44" t="s">
        <v>3</v>
      </c>
    </row>
    <row r="10" spans="1:5" s="46" customFormat="1" ht="20.100000000000001" customHeight="1" x14ac:dyDescent="0.25">
      <c r="A10" s="67"/>
      <c r="B10" s="48" t="s">
        <v>36</v>
      </c>
      <c r="C10" s="49"/>
      <c r="D10" s="49"/>
      <c r="E10" s="73"/>
    </row>
    <row r="11" spans="1:5" s="62" customFormat="1" ht="15" customHeight="1" x14ac:dyDescent="0.2">
      <c r="A11" s="68"/>
      <c r="B11" s="57" t="s">
        <v>26</v>
      </c>
      <c r="C11" s="56"/>
      <c r="D11" s="56"/>
      <c r="E11" s="74"/>
    </row>
    <row r="12" spans="1:5" s="3" customFormat="1" ht="15" customHeight="1" x14ac:dyDescent="0.25">
      <c r="A12" s="12">
        <v>1</v>
      </c>
      <c r="B12" s="5" t="s">
        <v>39</v>
      </c>
      <c r="C12" s="23">
        <f>SUM(C$15:C$17)</f>
        <v>20</v>
      </c>
      <c r="D12" s="9">
        <f>SUM(C12)*D7</f>
        <v>16</v>
      </c>
      <c r="E12" s="24">
        <f>SUM(C12)*D7*D7</f>
        <v>12.8</v>
      </c>
    </row>
    <row r="13" spans="1:5" s="3" customFormat="1" ht="15" customHeight="1" x14ac:dyDescent="0.25">
      <c r="A13" s="13">
        <f>A12+1</f>
        <v>2</v>
      </c>
      <c r="B13" s="6" t="s">
        <v>45</v>
      </c>
      <c r="C13" s="25">
        <f>C12+$C$20+$C$21</f>
        <v>33.6</v>
      </c>
      <c r="D13" s="10">
        <f>SUM(C13)*D7</f>
        <v>26.880000000000003</v>
      </c>
      <c r="E13" s="26">
        <f>SUM(C13)*D7*D7</f>
        <v>21.504000000000005</v>
      </c>
    </row>
    <row r="14" spans="1:5" s="63" customFormat="1" ht="20.100000000000001" customHeight="1" x14ac:dyDescent="0.2">
      <c r="A14" s="69"/>
      <c r="B14" s="45" t="s">
        <v>25</v>
      </c>
      <c r="C14" s="55"/>
      <c r="D14" s="55"/>
      <c r="E14" s="75"/>
    </row>
    <row r="15" spans="1:5" ht="15" customHeight="1" x14ac:dyDescent="0.25">
      <c r="A15" s="14">
        <f>A13+1</f>
        <v>3</v>
      </c>
      <c r="B15" s="7" t="s">
        <v>5</v>
      </c>
      <c r="C15" s="9">
        <v>8</v>
      </c>
      <c r="D15" s="9">
        <f>C15*D7</f>
        <v>6.4</v>
      </c>
      <c r="E15" s="24">
        <f>C15*D7*D7</f>
        <v>5.120000000000001</v>
      </c>
    </row>
    <row r="16" spans="1:5" ht="15" customHeight="1" x14ac:dyDescent="0.25">
      <c r="A16" s="13">
        <f>A15+1</f>
        <v>4</v>
      </c>
      <c r="B16" s="8" t="s">
        <v>43</v>
      </c>
      <c r="C16" s="27">
        <f>$C$15*0.9</f>
        <v>7.2</v>
      </c>
      <c r="D16" s="27">
        <f>C16*D7</f>
        <v>5.7600000000000007</v>
      </c>
      <c r="E16" s="11">
        <f>C16*D7*D7</f>
        <v>4.6080000000000005</v>
      </c>
    </row>
    <row r="17" spans="1:5" ht="15" customHeight="1" x14ac:dyDescent="0.25">
      <c r="A17" s="13">
        <f>A16+1</f>
        <v>5</v>
      </c>
      <c r="B17" s="8" t="s">
        <v>10</v>
      </c>
      <c r="C17" s="27">
        <f>$C$15*0.6</f>
        <v>4.8</v>
      </c>
      <c r="D17" s="27">
        <f>C17*D7</f>
        <v>3.84</v>
      </c>
      <c r="E17" s="11">
        <f>C17*D7*D7</f>
        <v>3.0720000000000001</v>
      </c>
    </row>
    <row r="18" spans="1:5" ht="15" customHeight="1" x14ac:dyDescent="0.25">
      <c r="A18" s="13">
        <v>6</v>
      </c>
      <c r="B18" s="8" t="s">
        <v>18</v>
      </c>
      <c r="C18" s="27">
        <f>SUM(C$16:C$17)</f>
        <v>12</v>
      </c>
      <c r="D18" s="27">
        <f>C18*D7</f>
        <v>9.6000000000000014</v>
      </c>
      <c r="E18" s="11">
        <f>C18*D7*D7</f>
        <v>7.6800000000000015</v>
      </c>
    </row>
    <row r="19" spans="1:5" ht="15" customHeight="1" x14ac:dyDescent="0.25">
      <c r="A19" s="13">
        <v>7</v>
      </c>
      <c r="B19" s="8" t="s">
        <v>42</v>
      </c>
      <c r="C19" s="27">
        <f>$C$16*0.5</f>
        <v>3.6</v>
      </c>
      <c r="D19" s="27">
        <f>C19*D7</f>
        <v>2.8800000000000003</v>
      </c>
      <c r="E19" s="11">
        <f>C19*D7*D7</f>
        <v>2.3040000000000003</v>
      </c>
    </row>
    <row r="20" spans="1:5" ht="15" customHeight="1" x14ac:dyDescent="0.25">
      <c r="A20" s="13">
        <v>8</v>
      </c>
      <c r="B20" s="8" t="s">
        <v>6</v>
      </c>
      <c r="C20" s="28">
        <f>$C$15*0.9</f>
        <v>7.2</v>
      </c>
      <c r="D20" s="27">
        <f>C20*D7</f>
        <v>5.7600000000000007</v>
      </c>
      <c r="E20" s="11">
        <f>C20*D7*D7</f>
        <v>4.6080000000000005</v>
      </c>
    </row>
    <row r="21" spans="1:5" ht="15" customHeight="1" x14ac:dyDescent="0.25">
      <c r="A21" s="42">
        <v>9</v>
      </c>
      <c r="B21" s="6" t="s">
        <v>7</v>
      </c>
      <c r="C21" s="10">
        <f>$C$15*0.8</f>
        <v>6.4</v>
      </c>
      <c r="D21" s="10">
        <f>C21*D7</f>
        <v>5.120000000000001</v>
      </c>
      <c r="E21" s="26">
        <f>C21*D7*D7</f>
        <v>4.096000000000001</v>
      </c>
    </row>
    <row r="22" spans="1:5" s="46" customFormat="1" ht="20.100000000000001" customHeight="1" x14ac:dyDescent="0.25">
      <c r="A22" s="70"/>
      <c r="B22" s="50" t="s">
        <v>35</v>
      </c>
      <c r="C22" s="51"/>
      <c r="D22" s="51"/>
      <c r="E22" s="76"/>
    </row>
    <row r="23" spans="1:5" s="62" customFormat="1" ht="15" customHeight="1" x14ac:dyDescent="0.2">
      <c r="A23" s="68"/>
      <c r="B23" s="57" t="s">
        <v>26</v>
      </c>
      <c r="C23" s="56"/>
      <c r="D23" s="56"/>
      <c r="E23" s="74"/>
    </row>
    <row r="24" spans="1:5" s="3" customFormat="1" ht="15" customHeight="1" x14ac:dyDescent="0.25">
      <c r="A24" s="12">
        <v>11</v>
      </c>
      <c r="B24" s="5" t="s">
        <v>41</v>
      </c>
      <c r="C24" s="23">
        <f>SUM(C$27:C$29)</f>
        <v>48</v>
      </c>
      <c r="D24" s="9">
        <f>SUM(C24)*$D$7</f>
        <v>38.400000000000006</v>
      </c>
      <c r="E24" s="24">
        <f>SUM(C24)*$D$7*$D$7</f>
        <v>30.720000000000006</v>
      </c>
    </row>
    <row r="25" spans="1:5" s="3" customFormat="1" ht="15" customHeight="1" x14ac:dyDescent="0.25">
      <c r="A25" s="13">
        <v>12</v>
      </c>
      <c r="B25" s="6" t="s">
        <v>44</v>
      </c>
      <c r="C25" s="25">
        <f>C24+C32+C33</f>
        <v>61.6</v>
      </c>
      <c r="D25" s="10">
        <f>SUM(C25)*$D$7</f>
        <v>49.28</v>
      </c>
      <c r="E25" s="26">
        <f>SUM(C25)*$D$7*$D$7</f>
        <v>39.424000000000007</v>
      </c>
    </row>
    <row r="26" spans="1:5" s="63" customFormat="1" ht="15" customHeight="1" x14ac:dyDescent="0.2">
      <c r="A26" s="69"/>
      <c r="B26" s="45" t="s">
        <v>25</v>
      </c>
      <c r="C26" s="55"/>
      <c r="D26" s="55"/>
      <c r="E26" s="75"/>
    </row>
    <row r="27" spans="1:5" ht="15" customHeight="1" x14ac:dyDescent="0.25">
      <c r="A27" s="14">
        <f>A25+1</f>
        <v>13</v>
      </c>
      <c r="B27" s="38" t="s">
        <v>5</v>
      </c>
      <c r="C27" s="9">
        <f>$C$15*2.4</f>
        <v>19.2</v>
      </c>
      <c r="D27" s="9">
        <f t="shared" ref="D27:D33" si="0">C27*$D$7</f>
        <v>15.36</v>
      </c>
      <c r="E27" s="24">
        <f t="shared" ref="E27:E33" si="1">C27*$D$7*$D$7</f>
        <v>12.288</v>
      </c>
    </row>
    <row r="28" spans="1:5" ht="15" customHeight="1" x14ac:dyDescent="0.25">
      <c r="A28" s="13">
        <f>A27+1</f>
        <v>14</v>
      </c>
      <c r="B28" s="8" t="s">
        <v>43</v>
      </c>
      <c r="C28" s="27">
        <f>$C$27*0.9</f>
        <v>17.28</v>
      </c>
      <c r="D28" s="27">
        <f t="shared" si="0"/>
        <v>13.824000000000002</v>
      </c>
      <c r="E28" s="11">
        <f t="shared" si="1"/>
        <v>11.059200000000002</v>
      </c>
    </row>
    <row r="29" spans="1:5" ht="15" customHeight="1" x14ac:dyDescent="0.25">
      <c r="A29" s="13">
        <f>A28+1</f>
        <v>15</v>
      </c>
      <c r="B29" s="8" t="s">
        <v>10</v>
      </c>
      <c r="C29" s="27">
        <f>$C$27*0.6</f>
        <v>11.52</v>
      </c>
      <c r="D29" s="27">
        <f t="shared" si="0"/>
        <v>9.2159999999999993</v>
      </c>
      <c r="E29" s="11">
        <f t="shared" si="1"/>
        <v>7.3727999999999998</v>
      </c>
    </row>
    <row r="30" spans="1:5" ht="15" customHeight="1" x14ac:dyDescent="0.25">
      <c r="A30" s="13">
        <v>16</v>
      </c>
      <c r="B30" s="8" t="s">
        <v>18</v>
      </c>
      <c r="C30" s="27">
        <f>SUM(C$28:C$29)</f>
        <v>28.8</v>
      </c>
      <c r="D30" s="27">
        <f t="shared" si="0"/>
        <v>23.040000000000003</v>
      </c>
      <c r="E30" s="11">
        <f t="shared" si="1"/>
        <v>18.432000000000002</v>
      </c>
    </row>
    <row r="31" spans="1:5" ht="15" customHeight="1" x14ac:dyDescent="0.25">
      <c r="A31" s="13">
        <v>17</v>
      </c>
      <c r="B31" s="8" t="s">
        <v>42</v>
      </c>
      <c r="C31" s="27">
        <f>$C$27*0.5</f>
        <v>9.6</v>
      </c>
      <c r="D31" s="27">
        <f t="shared" si="0"/>
        <v>7.68</v>
      </c>
      <c r="E31" s="11">
        <f t="shared" si="1"/>
        <v>6.1440000000000001</v>
      </c>
    </row>
    <row r="32" spans="1:5" ht="15" customHeight="1" x14ac:dyDescent="0.25">
      <c r="A32" s="13">
        <v>18</v>
      </c>
      <c r="B32" s="8" t="s">
        <v>6</v>
      </c>
      <c r="C32" s="28">
        <f>$C$15*0.9</f>
        <v>7.2</v>
      </c>
      <c r="D32" s="27">
        <f t="shared" si="0"/>
        <v>5.7600000000000007</v>
      </c>
      <c r="E32" s="11">
        <f t="shared" si="1"/>
        <v>4.6080000000000005</v>
      </c>
    </row>
    <row r="33" spans="1:5" ht="15" customHeight="1" x14ac:dyDescent="0.25">
      <c r="A33" s="13">
        <v>19</v>
      </c>
      <c r="B33" s="6" t="s">
        <v>7</v>
      </c>
      <c r="C33" s="10">
        <f>$C$15*0.8</f>
        <v>6.4</v>
      </c>
      <c r="D33" s="10">
        <f t="shared" si="0"/>
        <v>5.120000000000001</v>
      </c>
      <c r="E33" s="26">
        <f t="shared" si="1"/>
        <v>4.096000000000001</v>
      </c>
    </row>
    <row r="34" spans="1:5" s="46" customFormat="1" ht="20.100000000000001" customHeight="1" x14ac:dyDescent="0.25">
      <c r="A34" s="72"/>
      <c r="B34" s="50" t="s">
        <v>37</v>
      </c>
      <c r="C34" s="51"/>
      <c r="D34" s="51"/>
      <c r="E34" s="76"/>
    </row>
    <row r="35" spans="1:5" s="62" customFormat="1" ht="15" customHeight="1" x14ac:dyDescent="0.2">
      <c r="A35" s="68"/>
      <c r="B35" s="57" t="s">
        <v>26</v>
      </c>
      <c r="C35" s="56"/>
      <c r="D35" s="56"/>
      <c r="E35" s="74"/>
    </row>
    <row r="36" spans="1:5" s="3" customFormat="1" ht="15" customHeight="1" x14ac:dyDescent="0.25">
      <c r="A36" s="12">
        <v>21</v>
      </c>
      <c r="B36" s="5" t="s">
        <v>40</v>
      </c>
      <c r="C36" s="23">
        <f>SUM(C$39:C$41)</f>
        <v>30</v>
      </c>
      <c r="D36" s="9">
        <f>SUM(C36)*$D$7</f>
        <v>24</v>
      </c>
      <c r="E36" s="24">
        <f>SUM(C36)*$D$7*$D$7</f>
        <v>19.200000000000003</v>
      </c>
    </row>
    <row r="37" spans="1:5" s="3" customFormat="1" ht="15" customHeight="1" x14ac:dyDescent="0.25">
      <c r="A37" s="13">
        <v>22</v>
      </c>
      <c r="B37" s="87" t="s">
        <v>46</v>
      </c>
      <c r="C37" s="25">
        <f>C36+$C$44+$C$45</f>
        <v>40.879999999999995</v>
      </c>
      <c r="D37" s="10">
        <f>SUM(C37)*$D$7</f>
        <v>32.704000000000001</v>
      </c>
      <c r="E37" s="26">
        <f>SUM(C37)*$D$7*$D$7</f>
        <v>26.163200000000003</v>
      </c>
    </row>
    <row r="38" spans="1:5" s="63" customFormat="1" ht="15" customHeight="1" x14ac:dyDescent="0.2">
      <c r="A38" s="69"/>
      <c r="B38" s="45" t="s">
        <v>25</v>
      </c>
      <c r="C38" s="55"/>
      <c r="D38" s="55"/>
      <c r="E38" s="75"/>
    </row>
    <row r="39" spans="1:5" ht="15" customHeight="1" x14ac:dyDescent="0.25">
      <c r="A39" s="14">
        <f>A37+1</f>
        <v>23</v>
      </c>
      <c r="B39" s="86" t="s">
        <v>5</v>
      </c>
      <c r="C39" s="9">
        <f>$C$15*1.5</f>
        <v>12</v>
      </c>
      <c r="D39" s="9">
        <f t="shared" ref="D39:D45" si="2">C39*$D$7</f>
        <v>9.6000000000000014</v>
      </c>
      <c r="E39" s="24">
        <f t="shared" ref="E39:E45" si="3">C39*$D$7*$D$7</f>
        <v>7.6800000000000015</v>
      </c>
    </row>
    <row r="40" spans="1:5" ht="15" customHeight="1" x14ac:dyDescent="0.25">
      <c r="A40" s="13">
        <f>A39+1</f>
        <v>24</v>
      </c>
      <c r="B40" s="8" t="s">
        <v>43</v>
      </c>
      <c r="C40" s="27">
        <f>$C$39*0.9</f>
        <v>10.8</v>
      </c>
      <c r="D40" s="27">
        <f t="shared" si="2"/>
        <v>8.64</v>
      </c>
      <c r="E40" s="11">
        <f t="shared" si="3"/>
        <v>6.9120000000000008</v>
      </c>
    </row>
    <row r="41" spans="1:5" ht="15" customHeight="1" x14ac:dyDescent="0.25">
      <c r="A41" s="13">
        <f>A40+1</f>
        <v>25</v>
      </c>
      <c r="B41" s="8" t="s">
        <v>10</v>
      </c>
      <c r="C41" s="27">
        <f>$C$39*0.6</f>
        <v>7.1999999999999993</v>
      </c>
      <c r="D41" s="27">
        <f t="shared" si="2"/>
        <v>5.76</v>
      </c>
      <c r="E41" s="11">
        <f t="shared" si="3"/>
        <v>4.6079999999999997</v>
      </c>
    </row>
    <row r="42" spans="1:5" ht="15" customHeight="1" x14ac:dyDescent="0.25">
      <c r="A42" s="13">
        <v>26</v>
      </c>
      <c r="B42" s="8" t="s">
        <v>18</v>
      </c>
      <c r="C42" s="27">
        <f>SUM(C$40:C$41)</f>
        <v>18</v>
      </c>
      <c r="D42" s="27">
        <f t="shared" si="2"/>
        <v>14.4</v>
      </c>
      <c r="E42" s="11">
        <f t="shared" si="3"/>
        <v>11.520000000000001</v>
      </c>
    </row>
    <row r="43" spans="1:5" ht="15" customHeight="1" x14ac:dyDescent="0.25">
      <c r="A43" s="13">
        <v>27</v>
      </c>
      <c r="B43" s="8" t="s">
        <v>42</v>
      </c>
      <c r="C43" s="27">
        <f>$C$39*0.5</f>
        <v>6</v>
      </c>
      <c r="D43" s="27">
        <f t="shared" si="2"/>
        <v>4.8000000000000007</v>
      </c>
      <c r="E43" s="11">
        <f t="shared" si="3"/>
        <v>3.8400000000000007</v>
      </c>
    </row>
    <row r="44" spans="1:5" ht="15" customHeight="1" x14ac:dyDescent="0.25">
      <c r="A44" s="13">
        <v>28</v>
      </c>
      <c r="B44" s="8" t="s">
        <v>6</v>
      </c>
      <c r="C44" s="28">
        <f>$C$15*0.9*0.8</f>
        <v>5.7600000000000007</v>
      </c>
      <c r="D44" s="27">
        <f t="shared" si="2"/>
        <v>4.6080000000000005</v>
      </c>
      <c r="E44" s="11">
        <f t="shared" si="3"/>
        <v>3.6864000000000008</v>
      </c>
    </row>
    <row r="45" spans="1:5" ht="15" customHeight="1" x14ac:dyDescent="0.25">
      <c r="A45" s="42">
        <v>29</v>
      </c>
      <c r="B45" s="87" t="s">
        <v>7</v>
      </c>
      <c r="C45" s="10">
        <f>$C$15*0.8*0.8</f>
        <v>5.120000000000001</v>
      </c>
      <c r="D45" s="10">
        <f t="shared" si="2"/>
        <v>4.096000000000001</v>
      </c>
      <c r="E45" s="26">
        <f t="shared" si="3"/>
        <v>3.276800000000001</v>
      </c>
    </row>
    <row r="46" spans="1:5" s="46" customFormat="1" ht="20.100000000000001" customHeight="1" x14ac:dyDescent="0.25">
      <c r="A46" s="71"/>
      <c r="B46" s="88" t="s">
        <v>27</v>
      </c>
      <c r="C46" s="94"/>
      <c r="D46" s="95"/>
      <c r="E46" s="77"/>
    </row>
    <row r="47" spans="1:5" s="4" customFormat="1" ht="15" customHeight="1" x14ac:dyDescent="0.25">
      <c r="A47" s="14">
        <v>40</v>
      </c>
      <c r="B47" s="91" t="s">
        <v>48</v>
      </c>
      <c r="C47" s="98"/>
      <c r="D47" s="97"/>
      <c r="E47" s="24">
        <v>2</v>
      </c>
    </row>
    <row r="48" spans="1:5" s="4" customFormat="1" ht="15" customHeight="1" x14ac:dyDescent="0.25">
      <c r="A48" s="15">
        <v>41</v>
      </c>
      <c r="B48" s="92" t="s">
        <v>49</v>
      </c>
      <c r="C48" s="28"/>
      <c r="D48" s="96"/>
      <c r="E48" s="30">
        <v>1</v>
      </c>
    </row>
    <row r="49" spans="1:5" s="46" customFormat="1" ht="20.100000000000001" customHeight="1" x14ac:dyDescent="0.25">
      <c r="A49" s="72"/>
      <c r="B49" s="52" t="s">
        <v>28</v>
      </c>
      <c r="C49" s="53"/>
      <c r="D49" s="54"/>
      <c r="E49" s="78"/>
    </row>
    <row r="50" spans="1:5" s="1" customFormat="1" ht="15" customHeight="1" x14ac:dyDescent="0.2">
      <c r="A50" s="32">
        <v>50</v>
      </c>
      <c r="B50" s="114" t="s">
        <v>11</v>
      </c>
      <c r="C50" s="115"/>
      <c r="D50" s="116"/>
      <c r="E50" s="37" t="s">
        <v>34</v>
      </c>
    </row>
    <row r="51" spans="1:5" s="16" customFormat="1" ht="15" customHeight="1" x14ac:dyDescent="0.2">
      <c r="A51" s="15">
        <v>51</v>
      </c>
      <c r="B51" s="117" t="s">
        <v>8</v>
      </c>
      <c r="C51" s="118"/>
      <c r="D51" s="119"/>
      <c r="E51" s="31">
        <v>60</v>
      </c>
    </row>
    <row r="52" spans="1:5" s="64" customFormat="1" ht="20.100000000000001" customHeight="1" x14ac:dyDescent="0.2">
      <c r="A52" s="72"/>
      <c r="B52" s="66" t="s">
        <v>29</v>
      </c>
      <c r="C52" s="58"/>
      <c r="D52" s="58"/>
      <c r="E52" s="79"/>
    </row>
    <row r="53" spans="1:5" s="63" customFormat="1" ht="15" customHeight="1" thickBot="1" x14ac:dyDescent="0.25">
      <c r="A53" s="69"/>
      <c r="B53" s="45" t="s">
        <v>38</v>
      </c>
      <c r="C53" s="59"/>
      <c r="D53" s="60"/>
      <c r="E53" s="80"/>
    </row>
    <row r="54" spans="1:5" ht="15" customHeight="1" x14ac:dyDescent="0.25">
      <c r="A54" s="39">
        <v>60</v>
      </c>
      <c r="B54" s="61" t="s">
        <v>14</v>
      </c>
      <c r="C54" s="132">
        <v>52</v>
      </c>
      <c r="D54" s="133"/>
      <c r="E54" s="134"/>
    </row>
    <row r="55" spans="1:5" ht="15" customHeight="1" x14ac:dyDescent="0.25">
      <c r="A55" s="32">
        <v>61</v>
      </c>
      <c r="B55" s="6" t="s">
        <v>15</v>
      </c>
      <c r="C55" s="110" t="s">
        <v>16</v>
      </c>
      <c r="D55" s="111"/>
      <c r="E55" s="112"/>
    </row>
    <row r="56" spans="1:5" ht="15" customHeight="1" x14ac:dyDescent="0.25">
      <c r="A56" s="108">
        <v>62</v>
      </c>
      <c r="B56" s="106" t="s">
        <v>12</v>
      </c>
      <c r="C56" s="89" t="s">
        <v>10</v>
      </c>
      <c r="D56" s="90" t="s">
        <v>9</v>
      </c>
      <c r="E56" s="33" t="s">
        <v>17</v>
      </c>
    </row>
    <row r="57" spans="1:5" ht="15" customHeight="1" x14ac:dyDescent="0.25">
      <c r="A57" s="109"/>
      <c r="B57" s="107"/>
      <c r="C57" s="29">
        <v>9</v>
      </c>
      <c r="D57" s="30">
        <v>12</v>
      </c>
      <c r="E57" s="30">
        <v>18</v>
      </c>
    </row>
    <row r="58" spans="1:5" s="65" customFormat="1" ht="20.100000000000001" customHeight="1" x14ac:dyDescent="0.2">
      <c r="A58" s="81"/>
      <c r="B58" s="82" t="s">
        <v>33</v>
      </c>
      <c r="C58" s="83"/>
      <c r="D58" s="83"/>
      <c r="E58" s="84"/>
    </row>
    <row r="59" spans="1:5" ht="15" customHeight="1" x14ac:dyDescent="0.25">
      <c r="A59" s="40">
        <v>70</v>
      </c>
      <c r="B59" s="120" t="s">
        <v>30</v>
      </c>
      <c r="C59" s="121"/>
      <c r="D59" s="122"/>
      <c r="E59" s="24">
        <v>43</v>
      </c>
    </row>
    <row r="60" spans="1:5" ht="15" customHeight="1" x14ac:dyDescent="0.25">
      <c r="A60" s="85">
        <v>71</v>
      </c>
      <c r="B60" s="123" t="s">
        <v>22</v>
      </c>
      <c r="C60" s="124"/>
      <c r="D60" s="125"/>
      <c r="E60" s="11">
        <v>11.3</v>
      </c>
    </row>
    <row r="61" spans="1:5" ht="15" customHeight="1" x14ac:dyDescent="0.25">
      <c r="A61" s="85">
        <v>72</v>
      </c>
      <c r="B61" s="123" t="s">
        <v>23</v>
      </c>
      <c r="C61" s="124"/>
      <c r="D61" s="125"/>
      <c r="E61" s="11">
        <v>11.5</v>
      </c>
    </row>
    <row r="62" spans="1:5" ht="15" customHeight="1" x14ac:dyDescent="0.25">
      <c r="A62" s="85">
        <v>73</v>
      </c>
      <c r="B62" s="126" t="s">
        <v>13</v>
      </c>
      <c r="C62" s="127"/>
      <c r="D62" s="128"/>
      <c r="E62" s="11">
        <v>55</v>
      </c>
    </row>
    <row r="63" spans="1:5" ht="15" customHeight="1" x14ac:dyDescent="0.25">
      <c r="A63" s="41">
        <v>74</v>
      </c>
      <c r="B63" s="129" t="s">
        <v>31</v>
      </c>
      <c r="C63" s="130"/>
      <c r="D63" s="131"/>
      <c r="E63" s="26">
        <v>55</v>
      </c>
    </row>
    <row r="67" spans="2:7" x14ac:dyDescent="0.25">
      <c r="B67" s="113"/>
      <c r="C67" s="113"/>
      <c r="D67" s="113"/>
      <c r="E67" s="113"/>
      <c r="F67" s="113"/>
      <c r="G67" s="113"/>
    </row>
  </sheetData>
  <mergeCells count="14">
    <mergeCell ref="B67:G67"/>
    <mergeCell ref="B50:D50"/>
    <mergeCell ref="B51:D51"/>
    <mergeCell ref="B59:D59"/>
    <mergeCell ref="B60:D60"/>
    <mergeCell ref="B61:D61"/>
    <mergeCell ref="B62:D62"/>
    <mergeCell ref="B63:D63"/>
    <mergeCell ref="C54:E54"/>
    <mergeCell ref="C8:E8"/>
    <mergeCell ref="A8:B9"/>
    <mergeCell ref="B56:B57"/>
    <mergeCell ref="A56:A57"/>
    <mergeCell ref="C55:E55"/>
  </mergeCells>
  <phoneticPr fontId="0" type="noConversion"/>
  <pageMargins left="0.94" right="0.36" top="0.7" bottom="0.81" header="0.32" footer="0.56999999999999995"/>
  <pageSetup paperSize="9" orientation="portrait" verticalDpi="360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Тиграс - САПР технолога для ЧПУ</dc:title>
  <dc:subject>Тиграс</dc:subject>
  <dc:creator>И.Лихтинов</dc:creator>
  <cp:lastModifiedBy>Катя Капитонова</cp:lastModifiedBy>
  <cp:lastPrinted>2020-09-03T20:03:33Z</cp:lastPrinted>
  <dcterms:created xsi:type="dcterms:W3CDTF">1997-02-07T20:43:19Z</dcterms:created>
  <dcterms:modified xsi:type="dcterms:W3CDTF">2020-09-09T21:24:52Z</dcterms:modified>
</cp:coreProperties>
</file>